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Jean-Paul\montotem\badeligne_fichiers\"/>
    </mc:Choice>
  </mc:AlternateContent>
  <workbookProtection workbookPassword="9BF7" lockStructure="1"/>
  <bookViews>
    <workbookView xWindow="0" yWindow="0" windowWidth="28800" windowHeight="11970"/>
  </bookViews>
  <sheets>
    <sheet name="Elaboration de BDL" sheetId="1" r:id="rId1"/>
    <sheet name="Graphique" sheetId="7" r:id="rId2"/>
  </sheets>
  <calcPr calcId="152511"/>
</workbook>
</file>

<file path=xl/calcChain.xml><?xml version="1.0" encoding="utf-8"?>
<calcChain xmlns="http://schemas.openxmlformats.org/spreadsheetml/2006/main">
  <c r="L11" i="1" l="1"/>
  <c r="N2" i="1" l="1"/>
  <c r="O2" i="1"/>
  <c r="P2" i="1"/>
  <c r="C2" i="1"/>
  <c r="D2" i="1"/>
  <c r="E2" i="1"/>
  <c r="F2" i="1"/>
  <c r="G2" i="1"/>
  <c r="H2" i="1"/>
  <c r="I2" i="1"/>
  <c r="J2" i="1"/>
  <c r="K2" i="1"/>
  <c r="L2" i="1"/>
  <c r="M2" i="1"/>
  <c r="B11" i="1" l="1"/>
  <c r="C11" i="1" s="1"/>
  <c r="D11" i="1" s="1"/>
  <c r="E11" i="1" s="1"/>
  <c r="F11" i="1" s="1"/>
  <c r="G11" i="1" s="1"/>
  <c r="H11" i="1" s="1"/>
  <c r="I11" i="1" s="1"/>
  <c r="J11" i="1" s="1"/>
  <c r="K11" i="1" s="1"/>
  <c r="B12" i="1"/>
  <c r="B13" i="1" l="1"/>
  <c r="C12" i="1"/>
  <c r="D12" i="1" l="1"/>
  <c r="C13" i="1"/>
  <c r="C14" i="1" s="1"/>
  <c r="C15" i="1" s="1"/>
  <c r="E12" i="1" l="1"/>
  <c r="D13" i="1"/>
  <c r="D14" i="1" s="1"/>
  <c r="D15" i="1" s="1"/>
  <c r="F12" i="1" l="1"/>
  <c r="E13" i="1"/>
  <c r="E14" i="1" l="1"/>
  <c r="E15" i="1" s="1"/>
  <c r="G12" i="1"/>
  <c r="F13" i="1"/>
  <c r="F14" i="1" s="1"/>
  <c r="F15" i="1" s="1"/>
  <c r="G13" i="1" l="1"/>
  <c r="H12" i="1"/>
  <c r="G14" i="1"/>
  <c r="G15" i="1" s="1"/>
  <c r="H13" i="1" l="1"/>
  <c r="I12" i="1"/>
  <c r="H14" i="1"/>
  <c r="H15" i="1" s="1"/>
  <c r="I13" i="1" l="1"/>
  <c r="I14" i="1" s="1"/>
  <c r="I15" i="1" s="1"/>
  <c r="J12" i="1"/>
  <c r="J13" i="1" l="1"/>
  <c r="K12" i="1"/>
  <c r="K13" i="1" s="1"/>
  <c r="J14" i="1"/>
  <c r="J15" i="1" s="1"/>
  <c r="L12" i="1" l="1"/>
  <c r="L14" i="1" s="1"/>
  <c r="L15" i="1" s="1"/>
  <c r="K14" i="1"/>
  <c r="K15" i="1" s="1"/>
</calcChain>
</file>

<file path=xl/sharedStrings.xml><?xml version="1.0" encoding="utf-8"?>
<sst xmlns="http://schemas.openxmlformats.org/spreadsheetml/2006/main" count="22" uniqueCount="22">
  <si>
    <t>longueur brin (cm)</t>
  </si>
  <si>
    <t>Diamètre (1/100mm)</t>
  </si>
  <si>
    <t>Variables d'entrée à saisir</t>
  </si>
  <si>
    <t>Résultats</t>
  </si>
  <si>
    <r>
      <t xml:space="preserve">longueur totale du BDL </t>
    </r>
    <r>
      <rPr>
        <i/>
        <sz val="12"/>
        <rFont val="Comic Sans MS"/>
        <family val="4"/>
      </rPr>
      <t>(cm)</t>
    </r>
  </si>
  <si>
    <t>TOTAL</t>
  </si>
  <si>
    <t>Poids brin (mg)</t>
  </si>
  <si>
    <t>Position du brin (en partant de la soie)</t>
  </si>
  <si>
    <t>    </t>
  </si>
  <si>
    <t>Cases à remplir</t>
  </si>
  <si>
    <t>"Pente" (1m/1m=100%)</t>
  </si>
  <si>
    <t>Angle de conicité x 10000</t>
  </si>
  <si>
    <t>coefficient de puissance X du BDL (en moyenne 15)</t>
  </si>
  <si>
    <r>
      <t xml:space="preserve"> Plus il est élevé, plus le bas de ligne est lourd et puissant.Son augmentation décale tous  les brins vers de plus gros diamètres &lt;-------O    &lt;--------o </t>
    </r>
    <r>
      <rPr>
        <sz val="12"/>
        <color rgb="FFC00000"/>
        <rFont val="Comic Sans MS"/>
        <family val="4"/>
      </rPr>
      <t>et augmente toutes les autres mesures sauf les longueurs</t>
    </r>
  </si>
  <si>
    <r>
      <t xml:space="preserve">coef de dégressivité du poids </t>
    </r>
    <r>
      <rPr>
        <i/>
        <sz val="12"/>
        <rFont val="Comic Sans MS"/>
        <family val="4"/>
      </rPr>
      <t>(Moyenne 40%)</t>
    </r>
  </si>
  <si>
    <t>coef de dégressivité longueur (Moyenne 10%)</t>
  </si>
  <si>
    <r>
      <t xml:space="preserve">Nombre de brins du BDL </t>
    </r>
    <r>
      <rPr>
        <i/>
        <sz val="12"/>
        <rFont val="Comic Sans MS"/>
        <family val="4"/>
      </rPr>
      <t>(de 1 à 10)</t>
    </r>
  </si>
  <si>
    <r>
      <t xml:space="preserve">        Son allongement augmente son poids, la longueur et le poids des brins en les décalant  vers de plus gros  diamètres     &lt;-------LO         &lt;---------lo  </t>
    </r>
    <r>
      <rPr>
        <b/>
        <sz val="12"/>
        <color theme="9"/>
        <rFont val="Comic Sans MS"/>
        <family val="4"/>
      </rPr>
      <t>et diminue l'angle de conicité  en L 15</t>
    </r>
  </si>
  <si>
    <r>
      <t xml:space="preserve">  </t>
    </r>
    <r>
      <rPr>
        <sz val="10"/>
        <rFont val="Comic Sans MS"/>
        <family val="4"/>
      </rPr>
      <t xml:space="preserve">   </t>
    </r>
    <r>
      <rPr>
        <sz val="12"/>
        <rFont val="Comic Sans MS"/>
        <family val="4"/>
      </rPr>
      <t xml:space="preserve">L'augmentation de leur nombre respecte le poids total, abaisse leurs poids et longueur  respectifs, écarte les diamètres  extrèmes &lt;-----O    o-------&gt; en atténuant "l'escalier" entre chaque brin pour tendre vers une queue de rat plus                                                   aérodynamique et </t>
    </r>
    <r>
      <rPr>
        <sz val="12"/>
        <color rgb="FFC00000"/>
        <rFont val="Comic Sans MS"/>
        <family val="4"/>
      </rPr>
      <t>augmente l'angle de conicité en L 15</t>
    </r>
  </si>
  <si>
    <r>
      <t>Son augmentation respecte le poids total et les longueurs des brins mais écarte poids et diamètres des brins extrèmes      &lt;--------0     o-------&gt;</t>
    </r>
    <r>
      <rPr>
        <sz val="12"/>
        <color rgb="FFC00000"/>
        <rFont val="Comic Sans MS"/>
        <family val="4"/>
      </rPr>
      <t xml:space="preserve"> et augmente l'angle de conicité en L 15</t>
    </r>
  </si>
  <si>
    <r>
      <rPr>
        <sz val="12"/>
        <color indexed="8"/>
        <rFont val="Comic Sans MS"/>
        <family val="4"/>
      </rPr>
      <t xml:space="preserve">Son augmentation respecte les poids, rapproche  les diamètres des extrèmes O--------&gt;  &lt;--------o, écarte les longueur des brins &lt;- - - - </t>
    </r>
    <r>
      <rPr>
        <b/>
        <sz val="12"/>
        <color indexed="8"/>
        <rFont val="Comic Sans MS"/>
        <family val="4"/>
      </rPr>
      <t>L</t>
    </r>
    <r>
      <rPr>
        <sz val="12"/>
        <color indexed="8"/>
        <rFont val="Comic Sans MS"/>
        <family val="4"/>
      </rPr>
      <t xml:space="preserve">    l - - - - -&gt; </t>
    </r>
    <r>
      <rPr>
        <b/>
        <sz val="12"/>
        <color theme="9"/>
        <rFont val="Comic Sans MS"/>
        <family val="4"/>
      </rPr>
      <t>et diminue l'angle de conicité en L15</t>
    </r>
    <r>
      <rPr>
        <b/>
        <sz val="12"/>
        <color indexed="8"/>
        <rFont val="Comic Sans MS"/>
        <family val="4"/>
      </rPr>
      <t xml:space="preserve">                                                                       </t>
    </r>
    <r>
      <rPr>
        <b/>
        <sz val="12"/>
        <color rgb="FFC00000"/>
        <rFont val="Comic Sans MS"/>
        <family val="4"/>
      </rPr>
      <t xml:space="preserve">Pour un  bas de ligne "progressif", il faut saisir ce coefficient en négatif, 0 pour un "intermédiaire"  </t>
    </r>
    <r>
      <rPr>
        <b/>
        <sz val="9"/>
        <color rgb="FFC00000"/>
        <rFont val="Comic Sans MS"/>
        <family val="4"/>
      </rPr>
      <t xml:space="preserve"> </t>
    </r>
    <r>
      <rPr>
        <b/>
        <sz val="9"/>
        <color rgb="FFC00000"/>
        <rFont val="Arial"/>
        <family val="2"/>
      </rPr>
      <t xml:space="preserve"> </t>
    </r>
  </si>
  <si>
    <t xml:space="preserve">                                                                                Calcul express d'un bas de ligne Mathématique d'après Pelletier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</si>
</sst>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%"/>
    <numFmt numFmtId="165" formatCode="0.0"/>
  </numFmts>
  <fonts count="21" x14ac:knownFonts="1">
    <font>
      <sz val="10"/>
      <name val="Arial"/>
    </font>
    <font>
      <sz val="10"/>
      <name val="Arial"/>
    </font>
    <font>
      <sz val="8"/>
      <name val="Arial"/>
    </font>
    <font>
      <b/>
      <sz val="10"/>
      <name val="Comic Sans MS"/>
      <family val="4"/>
    </font>
    <font>
      <sz val="12"/>
      <name val="Comic Sans MS"/>
      <family val="4"/>
    </font>
    <font>
      <i/>
      <sz val="12"/>
      <name val="Comic Sans MS"/>
      <family val="4"/>
    </font>
    <font>
      <b/>
      <i/>
      <sz val="12"/>
      <name val="Comic Sans MS"/>
      <family val="4"/>
    </font>
    <font>
      <sz val="12"/>
      <name val="Times New Roman"/>
      <family val="1"/>
    </font>
    <font>
      <b/>
      <sz val="10"/>
      <name val="Arial"/>
    </font>
    <font>
      <b/>
      <i/>
      <sz val="10"/>
      <name val="Arial"/>
      <family val="2"/>
    </font>
    <font>
      <b/>
      <sz val="15"/>
      <color theme="3"/>
      <name val="Calibri"/>
      <family val="2"/>
      <scheme val="minor"/>
    </font>
    <font>
      <sz val="10"/>
      <color rgb="FFFF0000"/>
      <name val="Arial"/>
      <family val="2"/>
    </font>
    <font>
      <sz val="10"/>
      <name val="Comic Sans MS"/>
      <family val="4"/>
    </font>
    <font>
      <sz val="12"/>
      <color indexed="8"/>
      <name val="Comic Sans MS"/>
      <family val="4"/>
    </font>
    <font>
      <sz val="9"/>
      <color indexed="8"/>
      <name val="Arial"/>
      <family val="2"/>
    </font>
    <font>
      <sz val="12"/>
      <color rgb="FFC00000"/>
      <name val="Comic Sans MS"/>
      <family val="4"/>
    </font>
    <font>
      <b/>
      <sz val="12"/>
      <color theme="9"/>
      <name val="Comic Sans MS"/>
      <family val="4"/>
    </font>
    <font>
      <b/>
      <sz val="12"/>
      <color indexed="8"/>
      <name val="Comic Sans MS"/>
      <family val="4"/>
    </font>
    <font>
      <b/>
      <sz val="12"/>
      <color rgb="FFC00000"/>
      <name val="Comic Sans MS"/>
      <family val="4"/>
    </font>
    <font>
      <b/>
      <sz val="9"/>
      <color rgb="FFC00000"/>
      <name val="Comic Sans MS"/>
      <family val="4"/>
    </font>
    <font>
      <b/>
      <sz val="9"/>
      <color rgb="FFC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8" borderId="16" applyNumberFormat="0" applyFont="0" applyAlignment="0" applyProtection="0"/>
  </cellStyleXfs>
  <cellXfs count="59">
    <xf numFmtId="0" fontId="0" fillId="0" borderId="0" xfId="0"/>
    <xf numFmtId="0" fontId="0" fillId="0" borderId="0" xfId="0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" fontId="6" fillId="3" borderId="3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 wrapText="1"/>
    </xf>
    <xf numFmtId="1" fontId="4" fillId="6" borderId="11" xfId="0" applyNumberFormat="1" applyFont="1" applyFill="1" applyBorder="1" applyAlignment="1">
      <alignment horizontal="center" vertical="center" wrapText="1"/>
    </xf>
    <xf numFmtId="1" fontId="4" fillId="0" borderId="14" xfId="0" applyNumberFormat="1" applyFont="1" applyBorder="1" applyAlignment="1">
      <alignment horizontal="center" vertical="center" wrapText="1"/>
    </xf>
    <xf numFmtId="9" fontId="6" fillId="6" borderId="3" xfId="0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14" xfId="1" applyNumberFormat="1" applyFont="1" applyBorder="1" applyAlignment="1">
      <alignment horizontal="center" vertical="center" wrapText="1"/>
    </xf>
    <xf numFmtId="164" fontId="6" fillId="3" borderId="3" xfId="1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4" fillId="7" borderId="2" xfId="0" applyFont="1" applyFill="1" applyBorder="1" applyAlignment="1" applyProtection="1">
      <alignment horizontal="center" vertical="center" wrapText="1"/>
      <protection locked="0"/>
    </xf>
    <xf numFmtId="0" fontId="4" fillId="7" borderId="3" xfId="0" applyFont="1" applyFill="1" applyBorder="1" applyAlignment="1" applyProtection="1">
      <alignment horizontal="center" vertical="center" wrapText="1"/>
      <protection locked="0"/>
    </xf>
    <xf numFmtId="9" fontId="4" fillId="7" borderId="3" xfId="1" applyFont="1" applyFill="1" applyBorder="1" applyAlignment="1" applyProtection="1">
      <alignment horizontal="center" vertical="center" wrapText="1"/>
      <protection locked="0"/>
    </xf>
    <xf numFmtId="9" fontId="4" fillId="7" borderId="4" xfId="1" applyFont="1" applyFill="1" applyBorder="1" applyAlignment="1" applyProtection="1">
      <alignment horizontal="center" vertical="center" wrapText="1"/>
      <protection locked="0"/>
    </xf>
    <xf numFmtId="165" fontId="4" fillId="6" borderId="12" xfId="0" applyNumberFormat="1" applyFont="1" applyFill="1" applyBorder="1" applyAlignment="1">
      <alignment horizontal="center" vertical="center" wrapText="1"/>
    </xf>
    <xf numFmtId="165" fontId="4" fillId="0" borderId="9" xfId="1" applyNumberFormat="1" applyFont="1" applyBorder="1" applyAlignment="1">
      <alignment horizontal="center" vertical="center" wrapText="1"/>
    </xf>
    <xf numFmtId="165" fontId="4" fillId="0" borderId="15" xfId="1" applyNumberFormat="1" applyFont="1" applyBorder="1" applyAlignment="1">
      <alignment horizontal="center" vertical="center" wrapText="1"/>
    </xf>
    <xf numFmtId="165" fontId="6" fillId="3" borderId="4" xfId="1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7" borderId="25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13" xfId="0" applyNumberFormat="1" applyFont="1" applyBorder="1" applyAlignment="1">
      <alignment horizontal="center" vertical="center" wrapText="1"/>
    </xf>
    <xf numFmtId="165" fontId="6" fillId="3" borderId="2" xfId="0" applyNumberFormat="1" applyFont="1" applyFill="1" applyBorder="1" applyAlignment="1">
      <alignment horizontal="center" vertical="center" wrapText="1"/>
    </xf>
    <xf numFmtId="0" fontId="10" fillId="8" borderId="22" xfId="2" applyFont="1" applyBorder="1" applyAlignment="1">
      <alignment horizontal="center" vertical="center" wrapText="1"/>
    </xf>
    <xf numFmtId="0" fontId="10" fillId="8" borderId="23" xfId="2" applyFont="1" applyBorder="1" applyAlignment="1">
      <alignment horizontal="center" vertical="center" wrapText="1"/>
    </xf>
    <xf numFmtId="0" fontId="10" fillId="8" borderId="24" xfId="2" applyFont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14" fillId="0" borderId="12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5" borderId="1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</cellXfs>
  <cellStyles count="3">
    <cellStyle name="Commentaire" xfId="2" builtinId="10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Evolution des poids et longueurs de brins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v>Longueur de brins</c:v>
          </c:tx>
          <c:spPr>
            <a:ln w="444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val>
            <c:numRef>
              <c:f>'Elaboration de BDL'!$B$12:$K$12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400792"/>
        <c:axId val="147410424"/>
      </c:lineChart>
      <c:lineChart>
        <c:grouping val="standard"/>
        <c:varyColors val="0"/>
        <c:ser>
          <c:idx val="0"/>
          <c:order val="0"/>
          <c:tx>
            <c:v>Poids des brins</c:v>
          </c:tx>
          <c:spPr>
            <a:ln w="444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val>
            <c:numRef>
              <c:f>'Elaboration de BDL'!$B$11:$K$11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490792"/>
        <c:axId val="147416968"/>
      </c:lineChart>
      <c:catAx>
        <c:axId val="147400792"/>
        <c:scaling>
          <c:orientation val="minMax"/>
        </c:scaling>
        <c:delete val="0"/>
        <c:axPos val="b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7410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410424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Longueur en cm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7400792"/>
        <c:crosses val="autoZero"/>
        <c:crossBetween val="between"/>
      </c:valAx>
      <c:valAx>
        <c:axId val="147416968"/>
        <c:scaling>
          <c:orientation val="minMax"/>
        </c:scaling>
        <c:delete val="0"/>
        <c:axPos val="r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7490792"/>
        <c:crosses val="max"/>
        <c:crossBetween val="between"/>
      </c:valAx>
      <c:catAx>
        <c:axId val="147490792"/>
        <c:scaling>
          <c:orientation val="minMax"/>
        </c:scaling>
        <c:delete val="1"/>
        <c:axPos val="b"/>
        <c:majorTickMark val="none"/>
        <c:minorTickMark val="none"/>
        <c:tickLblPos val="nextTo"/>
        <c:crossAx val="1474169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accent4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1" l="0.75" r="0.75" t="1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28575</xdr:rowOff>
    </xdr:from>
    <xdr:to>
      <xdr:col>8</xdr:col>
      <xdr:colOff>495300</xdr:colOff>
      <xdr:row>25</xdr:row>
      <xdr:rowOff>142875</xdr:rowOff>
    </xdr:to>
    <xdr:graphicFrame macro="">
      <xdr:nvGraphicFramePr>
        <xdr:cNvPr id="20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571499</xdr:colOff>
      <xdr:row>9</xdr:row>
      <xdr:rowOff>104774</xdr:rowOff>
    </xdr:from>
    <xdr:to>
      <xdr:col>8</xdr:col>
      <xdr:colOff>38099</xdr:colOff>
      <xdr:row>15</xdr:row>
      <xdr:rowOff>66674</xdr:rowOff>
    </xdr:to>
    <xdr:sp macro="" textlink="">
      <xdr:nvSpPr>
        <xdr:cNvPr id="2" name="TextBox 1"/>
        <xdr:cNvSpPr txBox="1"/>
      </xdr:nvSpPr>
      <xdr:spPr>
        <a:xfrm rot="16200000">
          <a:off x="5553074" y="1914524"/>
          <a:ext cx="9334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/>
            <a:t>Poids en mg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showGridLines="0" tabSelected="1" zoomScale="90" zoomScaleNormal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L1"/>
    </sheetView>
  </sheetViews>
  <sheetFormatPr baseColWidth="10" defaultColWidth="11.42578125" defaultRowHeight="12.75" x14ac:dyDescent="0.2"/>
  <cols>
    <col min="1" max="1" width="31" style="1" bestFit="1" customWidth="1"/>
    <col min="2" max="12" width="12.7109375" style="1" customWidth="1"/>
    <col min="13" max="16" width="10.7109375" style="1" customWidth="1"/>
    <col min="17" max="16384" width="11.42578125" style="1"/>
  </cols>
  <sheetData>
    <row r="1" spans="1:18" ht="25.5" customHeight="1" thickBot="1" x14ac:dyDescent="0.25">
      <c r="A1" s="39" t="s">
        <v>21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8" ht="21.75" hidden="1" customHeight="1" x14ac:dyDescent="0.2">
      <c r="A2" s="32" t="s">
        <v>9</v>
      </c>
      <c r="B2" s="33"/>
      <c r="C2" s="33">
        <f>IF($B$5&gt;=1,1,0)</f>
        <v>0</v>
      </c>
      <c r="D2" s="33">
        <f>IF($B$5&gt;=2,1,0)</f>
        <v>0</v>
      </c>
      <c r="E2" s="33">
        <f>IF($B$5&gt;=3,1,0)</f>
        <v>0</v>
      </c>
      <c r="F2" s="33">
        <f>IF($B$5&gt;=4,1,0)</f>
        <v>0</v>
      </c>
      <c r="G2" s="33">
        <f>IF($B$5&gt;=5,1,0)</f>
        <v>0</v>
      </c>
      <c r="H2" s="33">
        <f>IF($B$5&gt;=6,1,0)</f>
        <v>0</v>
      </c>
      <c r="I2" s="33">
        <f>IF($B$5&gt;=7,1,0)</f>
        <v>0</v>
      </c>
      <c r="J2" s="33">
        <f>IF($B$5&gt;=8,1,0)</f>
        <v>0</v>
      </c>
      <c r="K2" s="33">
        <f>IF($B$5&gt;=9,1,0)</f>
        <v>0</v>
      </c>
      <c r="L2" s="34">
        <f>IF($B$5&gt;=10,1,0)</f>
        <v>0</v>
      </c>
      <c r="M2" s="31">
        <f>IF($B$5&gt;=11,1,0)</f>
        <v>0</v>
      </c>
      <c r="N2" s="31">
        <f>IF($B$5&gt;=12,1,0)</f>
        <v>0</v>
      </c>
      <c r="O2" s="31">
        <f>IF($B$5&gt;=13,1,0)</f>
        <v>0</v>
      </c>
      <c r="P2" s="31">
        <f>IF($B$5&gt;=14,1,0)</f>
        <v>0</v>
      </c>
      <c r="Q2" s="31"/>
      <c r="R2" s="31"/>
    </row>
    <row r="3" spans="1:18" ht="13.5" hidden="1" customHeight="1" thickBot="1" x14ac:dyDescent="0.25">
      <c r="A3" s="42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4"/>
    </row>
    <row r="4" spans="1:18" ht="50.1" customHeight="1" x14ac:dyDescent="0.2">
      <c r="A4" s="3" t="s">
        <v>4</v>
      </c>
      <c r="B4" s="22"/>
      <c r="C4" s="56" t="s">
        <v>17</v>
      </c>
      <c r="D4" s="57"/>
      <c r="E4" s="57"/>
      <c r="F4" s="57"/>
      <c r="G4" s="57"/>
      <c r="H4" s="57"/>
      <c r="I4" s="57"/>
      <c r="J4" s="57"/>
      <c r="K4" s="57"/>
      <c r="L4" s="58"/>
    </row>
    <row r="5" spans="1:18" ht="50.1" customHeight="1" x14ac:dyDescent="0.2">
      <c r="A5" s="4" t="s">
        <v>16</v>
      </c>
      <c r="B5" s="23"/>
      <c r="C5" s="53" t="s">
        <v>18</v>
      </c>
      <c r="D5" s="54"/>
      <c r="E5" s="54"/>
      <c r="F5" s="54"/>
      <c r="G5" s="54"/>
      <c r="H5" s="54"/>
      <c r="I5" s="54"/>
      <c r="J5" s="54"/>
      <c r="K5" s="54"/>
      <c r="L5" s="55"/>
    </row>
    <row r="6" spans="1:18" ht="50.1" customHeight="1" x14ac:dyDescent="0.2">
      <c r="A6" s="4" t="s">
        <v>12</v>
      </c>
      <c r="B6" s="23"/>
      <c r="C6" s="45" t="s">
        <v>13</v>
      </c>
      <c r="D6" s="46"/>
      <c r="E6" s="46"/>
      <c r="F6" s="46"/>
      <c r="G6" s="46"/>
      <c r="H6" s="46"/>
      <c r="I6" s="46"/>
      <c r="J6" s="46"/>
      <c r="K6" s="46"/>
      <c r="L6" s="47"/>
    </row>
    <row r="7" spans="1:18" ht="50.1" customHeight="1" x14ac:dyDescent="0.2">
      <c r="A7" s="4" t="s">
        <v>14</v>
      </c>
      <c r="B7" s="24"/>
      <c r="C7" s="45" t="s">
        <v>19</v>
      </c>
      <c r="D7" s="48"/>
      <c r="E7" s="48"/>
      <c r="F7" s="48"/>
      <c r="G7" s="48"/>
      <c r="H7" s="48"/>
      <c r="I7" s="48"/>
      <c r="J7" s="48"/>
      <c r="K7" s="48"/>
      <c r="L7" s="49"/>
    </row>
    <row r="8" spans="1:18" ht="90" customHeight="1" thickBot="1" x14ac:dyDescent="0.25">
      <c r="A8" s="5" t="s">
        <v>15</v>
      </c>
      <c r="B8" s="25"/>
      <c r="C8" s="50" t="s">
        <v>20</v>
      </c>
      <c r="D8" s="51"/>
      <c r="E8" s="51"/>
      <c r="F8" s="51"/>
      <c r="G8" s="51"/>
      <c r="H8" s="51"/>
      <c r="I8" s="51"/>
      <c r="J8" s="51"/>
      <c r="K8" s="51"/>
      <c r="L8" s="52"/>
    </row>
    <row r="9" spans="1:18" ht="20.25" thickBot="1" x14ac:dyDescent="0.25">
      <c r="A9" s="39" t="s">
        <v>3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1"/>
    </row>
    <row r="10" spans="1:18" ht="39.75" thickBot="1" x14ac:dyDescent="0.25">
      <c r="A10" s="10" t="s">
        <v>7</v>
      </c>
      <c r="B10" s="8">
        <v>1</v>
      </c>
      <c r="C10" s="9">
        <v>2</v>
      </c>
      <c r="D10" s="9">
        <v>3</v>
      </c>
      <c r="E10" s="9">
        <v>4</v>
      </c>
      <c r="F10" s="9">
        <v>5</v>
      </c>
      <c r="G10" s="30">
        <v>6</v>
      </c>
      <c r="H10" s="9">
        <v>7</v>
      </c>
      <c r="I10" s="9">
        <v>8</v>
      </c>
      <c r="J10" s="9">
        <v>9</v>
      </c>
      <c r="K10" s="9">
        <v>10</v>
      </c>
      <c r="L10" s="7" t="s">
        <v>5</v>
      </c>
    </row>
    <row r="11" spans="1:18" ht="30" customHeight="1" x14ac:dyDescent="0.2">
      <c r="A11" s="13" t="s">
        <v>6</v>
      </c>
      <c r="B11" s="35">
        <f>L11/(1+D$2*(1-B7)+E$2*(1-B7)^2+F$2*(1-B7)^3+G$2*(1-B7)^4+H$2*(1-B7)^5+I$2*(1-B7)^6+J$2*(1-B7)^7+K$2*(1-B7)^8+L$2*(1-B7)^9+M$2*(1-B7)^10+N$2*(1-B7)^11+O$2*(1-B7)^12+P$2*(1-B7)^13)</f>
        <v>0</v>
      </c>
      <c r="C11" s="36">
        <f t="shared" ref="C11:K11" si="0">(1-$B7)*B11*D$2</f>
        <v>0</v>
      </c>
      <c r="D11" s="36">
        <f t="shared" si="0"/>
        <v>0</v>
      </c>
      <c r="E11" s="36">
        <f t="shared" si="0"/>
        <v>0</v>
      </c>
      <c r="F11" s="36">
        <f t="shared" si="0"/>
        <v>0</v>
      </c>
      <c r="G11" s="36">
        <f t="shared" si="0"/>
        <v>0</v>
      </c>
      <c r="H11" s="36">
        <f t="shared" si="0"/>
        <v>0</v>
      </c>
      <c r="I11" s="36">
        <f t="shared" si="0"/>
        <v>0</v>
      </c>
      <c r="J11" s="36">
        <f t="shared" si="0"/>
        <v>0</v>
      </c>
      <c r="K11" s="37">
        <f t="shared" si="0"/>
        <v>0</v>
      </c>
      <c r="L11" s="38">
        <f>(($B$4/100)^2)*$B$6</f>
        <v>0</v>
      </c>
    </row>
    <row r="12" spans="1:18" ht="30" customHeight="1" x14ac:dyDescent="0.2">
      <c r="A12" s="11" t="s">
        <v>0</v>
      </c>
      <c r="B12" s="14">
        <f>B4/(1+D$2*(1-B8)+E$2*(1-B8)^2+F$2*(1-B8)^3+G$2*(1-B8)^4+H$2*(1-B8)^5+I$2*(1-B8)^6+J$2*(1-B8)^7+K$2*(1-B8)^8+L$2*(1-B8)^9+M$2*(1-B8)^10+N$2*(1-B8)^11+O$2*(1-B8)^12+P$2*(1-B8)^13)</f>
        <v>0</v>
      </c>
      <c r="C12" s="2">
        <f t="shared" ref="C12:K12" si="1">(1-$B8)*B12*D$2</f>
        <v>0</v>
      </c>
      <c r="D12" s="2">
        <f t="shared" si="1"/>
        <v>0</v>
      </c>
      <c r="E12" s="2">
        <f t="shared" si="1"/>
        <v>0</v>
      </c>
      <c r="F12" s="2">
        <f t="shared" si="1"/>
        <v>0</v>
      </c>
      <c r="G12" s="2">
        <f t="shared" si="1"/>
        <v>0</v>
      </c>
      <c r="H12" s="2">
        <f t="shared" si="1"/>
        <v>0</v>
      </c>
      <c r="I12" s="2">
        <f t="shared" si="1"/>
        <v>0</v>
      </c>
      <c r="J12" s="2">
        <f t="shared" si="1"/>
        <v>0</v>
      </c>
      <c r="K12" s="16">
        <f t="shared" si="1"/>
        <v>0</v>
      </c>
      <c r="L12" s="6">
        <f>SUM(B12:K12)</f>
        <v>0</v>
      </c>
    </row>
    <row r="13" spans="1:18" ht="30" customHeight="1" x14ac:dyDescent="0.2">
      <c r="A13" s="11" t="s">
        <v>1</v>
      </c>
      <c r="B13" s="14" t="str">
        <f t="shared" ref="B13:K13" si="2">IF(C2&lt;&gt;0,((B11*4000)/(PI()*B12))^(1/2),"-")</f>
        <v>-</v>
      </c>
      <c r="C13" s="2" t="str">
        <f t="shared" si="2"/>
        <v>-</v>
      </c>
      <c r="D13" s="2" t="str">
        <f t="shared" si="2"/>
        <v>-</v>
      </c>
      <c r="E13" s="2" t="str">
        <f t="shared" si="2"/>
        <v>-</v>
      </c>
      <c r="F13" s="2" t="str">
        <f t="shared" si="2"/>
        <v>-</v>
      </c>
      <c r="G13" s="2" t="str">
        <f t="shared" si="2"/>
        <v>-</v>
      </c>
      <c r="H13" s="2" t="str">
        <f t="shared" si="2"/>
        <v>-</v>
      </c>
      <c r="I13" s="2" t="str">
        <f t="shared" si="2"/>
        <v>-</v>
      </c>
      <c r="J13" s="2" t="str">
        <f t="shared" si="2"/>
        <v>-</v>
      </c>
      <c r="K13" s="16" t="str">
        <f t="shared" si="2"/>
        <v>-</v>
      </c>
      <c r="L13" s="17"/>
    </row>
    <row r="14" spans="1:18" ht="30" customHeight="1" x14ac:dyDescent="0.2">
      <c r="A14" s="11" t="s">
        <v>10</v>
      </c>
      <c r="B14" s="15"/>
      <c r="C14" s="18" t="str">
        <f>IF(ISERROR((B13/2/100-C13/2/100)/(10*SUM(B12:C12)))=TRUE,"-",(B13/2/100-C13/2/100)/(10*SUM(B12:C12)))</f>
        <v>-</v>
      </c>
      <c r="D14" s="18" t="str">
        <f t="shared" ref="D14:K14" si="3">IF(ISERROR((C13/2/100-D13/2/100)/(10*SUM(C12:D12)))=TRUE,"-",(C13/2/100-D13/2/100)/(10*SUM(C12:D12)))</f>
        <v>-</v>
      </c>
      <c r="E14" s="18" t="str">
        <f t="shared" si="3"/>
        <v>-</v>
      </c>
      <c r="F14" s="18" t="str">
        <f t="shared" si="3"/>
        <v>-</v>
      </c>
      <c r="G14" s="18" t="str">
        <f t="shared" si="3"/>
        <v>-</v>
      </c>
      <c r="H14" s="18" t="str">
        <f t="shared" si="3"/>
        <v>-</v>
      </c>
      <c r="I14" s="18" t="str">
        <f t="shared" si="3"/>
        <v>-</v>
      </c>
      <c r="J14" s="18" t="str">
        <f t="shared" si="3"/>
        <v>-</v>
      </c>
      <c r="K14" s="19" t="str">
        <f t="shared" si="3"/>
        <v>-</v>
      </c>
      <c r="L14" s="20" t="str">
        <f>IF(ISERROR((B13/2/100-(SMALL(B13:K13,1)/2)/100)/(10*SUM(K12:L12)))=TRUE,"-",(B13/2/100-(SMALL(B13:K13,1)/2)/100)/(10*SUM(K12:L12)))</f>
        <v>-</v>
      </c>
    </row>
    <row r="15" spans="1:18" ht="30" customHeight="1" thickBot="1" x14ac:dyDescent="0.25">
      <c r="A15" s="12" t="s">
        <v>11</v>
      </c>
      <c r="B15" s="26"/>
      <c r="C15" s="27" t="str">
        <f t="shared" ref="C15:L15" si="4">IF(ISERROR(180*ATAN(C14)/PI())=TRUE,"-",10000*180*ATAN(C14)/PI())</f>
        <v>-</v>
      </c>
      <c r="D15" s="27" t="str">
        <f t="shared" si="4"/>
        <v>-</v>
      </c>
      <c r="E15" s="27" t="str">
        <f t="shared" si="4"/>
        <v>-</v>
      </c>
      <c r="F15" s="27" t="str">
        <f t="shared" si="4"/>
        <v>-</v>
      </c>
      <c r="G15" s="27" t="str">
        <f t="shared" si="4"/>
        <v>-</v>
      </c>
      <c r="H15" s="27" t="str">
        <f t="shared" si="4"/>
        <v>-</v>
      </c>
      <c r="I15" s="27" t="str">
        <f t="shared" si="4"/>
        <v>-</v>
      </c>
      <c r="J15" s="27" t="str">
        <f t="shared" si="4"/>
        <v>-</v>
      </c>
      <c r="K15" s="28" t="str">
        <f t="shared" si="4"/>
        <v>-</v>
      </c>
      <c r="L15" s="29" t="str">
        <f t="shared" si="4"/>
        <v>-</v>
      </c>
    </row>
    <row r="16" spans="1:18" ht="15.75" x14ac:dyDescent="0.25">
      <c r="C16" s="21" t="s">
        <v>8</v>
      </c>
    </row>
  </sheetData>
  <sheetProtection sheet="1" objects="1" scenarios="1" selectLockedCells="1"/>
  <mergeCells count="8">
    <mergeCell ref="A9:L9"/>
    <mergeCell ref="A3:L3"/>
    <mergeCell ref="A1:L1"/>
    <mergeCell ref="C6:L6"/>
    <mergeCell ref="C7:L7"/>
    <mergeCell ref="C8:L8"/>
    <mergeCell ref="C5:L5"/>
    <mergeCell ref="C4:L4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headerFooter alignWithMargins="0">
    <oddHeader>&amp;F</oddHeader>
    <oddFooter>Préparé par Mathieu BOULANGER &amp;D&amp;RPage &amp;P</oddFooter>
  </headerFooter>
  <ignoredErrors>
    <ignoredError sqref="D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workbookViewId="0">
      <selection activeCell="K38" sqref="K35:K38"/>
    </sheetView>
  </sheetViews>
  <sheetFormatPr baseColWidth="10" defaultColWidth="11.42578125" defaultRowHeight="12.75" x14ac:dyDescent="0.2"/>
  <sheetData/>
  <phoneticPr fontId="2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&amp;F</oddHeader>
    <oddFooter>Préparé par Mathieu BOULANGER &amp;D&amp;RPage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Elaboration de BDL</vt:lpstr>
      <vt:lpstr>Graphique</vt:lpstr>
    </vt:vector>
  </TitlesOfParts>
  <Company>Particulier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Mathieu BOULANGER</dc:creator>
  <cp:lastModifiedBy>Utilisateur</cp:lastModifiedBy>
  <cp:lastPrinted>2015-12-22T11:19:56Z</cp:lastPrinted>
  <dcterms:created xsi:type="dcterms:W3CDTF">2006-05-03T17:23:48Z</dcterms:created>
  <dcterms:modified xsi:type="dcterms:W3CDTF">2016-12-15T09:37:09Z</dcterms:modified>
</cp:coreProperties>
</file>